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120" yWindow="1605" windowWidth="19440" windowHeight="14595" tabRatio="796" activeTab="4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Источники ЦИ" sheetId="6" r:id="rId6"/>
    <sheet name="Цена МАТ и ОБ по ТКП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C30" i="1" s="1"/>
  <c r="C32" i="1" s="1"/>
  <c r="C34" i="1" s="1"/>
  <c r="C43" i="1"/>
  <c r="I40" i="1"/>
  <c r="I39" i="1"/>
  <c r="I38" i="1"/>
  <c r="I37" i="1"/>
  <c r="I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2" i="2"/>
  <c r="H35" i="2" l="1"/>
  <c r="H23" i="2"/>
  <c r="C39" i="1"/>
  <c r="H41" i="2"/>
  <c r="C31" i="1"/>
  <c r="D66" i="2"/>
  <c r="H65" i="2"/>
  <c r="H64" i="2"/>
  <c r="H66" i="2" l="1"/>
  <c r="D68" i="2"/>
  <c r="H68" i="2" l="1"/>
  <c r="D69" i="2"/>
  <c r="D70" i="2" l="1"/>
  <c r="H69" i="2"/>
  <c r="H70" i="2" l="1"/>
  <c r="C37" i="1"/>
  <c r="C40" i="1" l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<sst xmlns="http://schemas.openxmlformats.org/spreadsheetml/2006/main" count="227" uniqueCount="133">
  <si>
    <t>СВОДКА ЗАТРАТ</t>
  </si>
  <si>
    <t>P_0912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</si>
  <si>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</si>
  <si>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</si>
  <si>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</si>
  <si>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</si>
  <si>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</si>
  <si>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</si>
  <si>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</si>
  <si>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</si>
  <si>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</si>
  <si>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</si>
  <si>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</si>
  <si>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</si>
  <si>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</si>
  <si>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</si>
  <si>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</si>
  <si>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</si>
  <si>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</si>
  <si>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</si>
  <si>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</si>
  <si>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</si>
  <si>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</si>
  <si>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</si>
  <si>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</si>
  <si>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</si>
  <si>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</si>
  <si>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</si>
  <si>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</si>
  <si>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</si>
  <si>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</si>
  <si>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</si>
  <si>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</si>
  <si>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</si>
  <si>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</si>
  <si>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</si>
  <si>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</si>
  <si>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</si>
  <si>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</si>
  <si>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</si>
  <si>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</si>
  <si>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</si>
  <si>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</si>
  <si>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</si>
  <si>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</si>
  <si>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</si>
  <si>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</si>
  <si>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</si>
  <si>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</si>
  <si>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</si>
  <si>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</si>
  <si>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</si>
  <si>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</si>
  <si>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</si>
  <si>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</si>
  <si>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</si>
  <si>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</si>
  <si>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</si>
  <si>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</si>
  <si>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</si>
  <si>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</si>
  <si>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</si>
  <si>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</si>
  <si>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</si>
  <si>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</si>
  <si>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</si>
  <si>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</si>
  <si>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</si>
  <si>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</si>
  <si>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</si>
  <si>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</si>
  <si>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</si>
  <si>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</si>
  <si>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</si>
  <si>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</si>
  <si>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</si>
  <si>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</si>
  <si>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</si>
  <si>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</si>
  <si>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</si>
  <si>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</si>
  <si>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</si>
  <si>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</si>
  <si>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</si>
  <si>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</si>
  <si>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</si>
  <si>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</si>
  <si>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</si>
  <si>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</si>
  <si>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</si>
  <si>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</si>
  <si>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</si>
  <si>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</si>
  <si>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</si>
  <si>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</si>
  <si>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</si>
  <si>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</si>
  <si>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</si>
  <si>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</si>
  <si>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</si>
  <si>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</si>
  <si>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305-12-01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</si>
  <si>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</si>
  <si>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</si>
  <si>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</si>
  <si>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</si>
  <si>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</si>
  <si>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</si>
  <si>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</si>
  <si>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</si>
  <si>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</si>
  <si>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</si>
  <si>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</si>
  <si>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</si>
  <si>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</si>
  <si>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</si>
  <si>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</si>
  <si>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</si>
  <si>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</si>
  <si>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</si>
  <si>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</si>
  <si>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</si>
  <si>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</si>
  <si>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</si>
  <si>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</si>
  <si>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</si>
  <si>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</si>
  <si>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</si>
  <si>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</si>
  <si>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</si>
  <si>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</si>
  <si>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</si>
  <si>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ЗТП НО 3207 6/0,4/2*400 кВА (ТП-71) в части замены КТП 6/0,4/2*400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</si>
</sst>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0\ _₽_-;\-* #,##0.000000\ _₽_-;_-* &quot;-&quot;??????\ _₽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43" fontId="16" fillId="0" borderId="1" xfId="1" applyFont="1" applyFill="1" applyBorder="1" applyAlignment="1">
      <alignment horizontal="center" vertical="center" wrapText="1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174" fontId="0" fillId="0" borderId="0" xfId="0" applyNumberFormat="1"/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13" zoomScale="90" zoomScaleNormal="90" workbookViewId="0">
      <selection activeCell="B26" sqref="B26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5.2851562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4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87" t="s">
        <v>0</v>
      </c>
      <c r="B12" s="87"/>
      <c r="C12" s="87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0" t="s">
        <v>1</v>
      </c>
      <c r="B16" s="90"/>
      <c r="C16" s="90"/>
    </row>
    <row r="17" spans="1:9" ht="16.149999999999999" customHeight="1" x14ac:dyDescent="0.25">
      <c r="A17" s="89" t="s">
        <v>2</v>
      </c>
      <c r="B17" s="89"/>
      <c r="C17" s="89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88" t="s">
        <v>132</v>
      </c>
      <c r="B19" s="88"/>
      <c r="C19" s="88"/>
    </row>
    <row r="20" spans="1:9" ht="16.149999999999999" customHeight="1" x14ac:dyDescent="0.25">
      <c r="A20" s="89" t="s">
        <v>3</v>
      </c>
      <c r="B20" s="89"/>
      <c r="C20" s="89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0" t="s">
        <v>4</v>
      </c>
      <c r="B23" s="50" t="s">
        <v>5</v>
      </c>
      <c r="C23" s="50" t="s">
        <v>116</v>
      </c>
      <c r="D23" s="51"/>
      <c r="E23" s="51"/>
      <c r="F23" s="51"/>
      <c r="G23" s="52"/>
      <c r="H23" s="52"/>
      <c r="I23" s="52"/>
    </row>
    <row r="24" spans="1:9" ht="16.149999999999999" customHeight="1" x14ac:dyDescent="0.25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899999999999999" customHeight="1" x14ac:dyDescent="0.25">
      <c r="A25" s="84" t="s">
        <v>117</v>
      </c>
      <c r="B25" s="85"/>
      <c r="C25" s="86"/>
      <c r="D25" s="51"/>
      <c r="E25" s="51"/>
      <c r="F25" s="51"/>
      <c r="G25" s="52"/>
      <c r="H25" s="52"/>
      <c r="I25" s="52"/>
    </row>
    <row r="26" spans="1:9" ht="16.899999999999999" customHeight="1" x14ac:dyDescent="0.25">
      <c r="A26" s="50">
        <v>1</v>
      </c>
      <c r="B26" s="53" t="s">
        <v>118</v>
      </c>
      <c r="C26" s="54"/>
      <c r="D26" s="51"/>
      <c r="E26" s="51"/>
      <c r="F26" s="51"/>
      <c r="G26" s="52"/>
      <c r="H26" s="52" t="s">
        <v>119</v>
      </c>
      <c r="I26" s="52"/>
    </row>
    <row r="27" spans="1:9" ht="16.899999999999999" customHeight="1" x14ac:dyDescent="0.25">
      <c r="A27" s="55" t="s">
        <v>6</v>
      </c>
      <c r="B27" s="53" t="s">
        <v>120</v>
      </c>
      <c r="C27" s="56">
        <v>0</v>
      </c>
      <c r="D27" s="57"/>
      <c r="E27" s="57"/>
      <c r="F27" s="57"/>
      <c r="G27" s="58" t="s">
        <v>121</v>
      </c>
      <c r="H27" s="58" t="s">
        <v>122</v>
      </c>
      <c r="I27" s="58" t="s">
        <v>123</v>
      </c>
    </row>
    <row r="28" spans="1:9" ht="16.899999999999999" customHeight="1" x14ac:dyDescent="0.25">
      <c r="A28" s="55" t="s">
        <v>7</v>
      </c>
      <c r="B28" s="53" t="s">
        <v>124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899999999999999" customHeight="1" x14ac:dyDescent="0.25">
      <c r="A29" s="55" t="s">
        <v>8</v>
      </c>
      <c r="B29" s="53" t="s">
        <v>125</v>
      </c>
      <c r="C29" s="62">
        <f>ССР!G61*1.2</f>
        <v>936.92174399999988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899999999999999" customHeight="1" x14ac:dyDescent="0.25">
      <c r="A30" s="50">
        <v>2</v>
      </c>
      <c r="B30" s="53" t="s">
        <v>9</v>
      </c>
      <c r="C30" s="62">
        <f>C27+C28+C29</f>
        <v>936.92174399999988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899999999999999" customHeight="1" x14ac:dyDescent="0.25">
      <c r="A31" s="55" t="s">
        <v>10</v>
      </c>
      <c r="B31" s="53" t="s">
        <v>126</v>
      </c>
      <c r="C31" s="62">
        <f>C30-ROUND(C30/1.2,5)</f>
        <v>156.15362399999992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75" x14ac:dyDescent="0.25">
      <c r="A32" s="50">
        <v>3</v>
      </c>
      <c r="B32" s="53" t="s">
        <v>127</v>
      </c>
      <c r="C32" s="67">
        <f>C30*I39</f>
        <v>1134.869301011403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75" x14ac:dyDescent="0.25">
      <c r="A33" s="50"/>
      <c r="B33" s="53" t="s">
        <v>115</v>
      </c>
      <c r="C33" s="62">
        <v>0.66</v>
      </c>
      <c r="D33" s="57"/>
      <c r="E33" s="68"/>
      <c r="F33" s="69"/>
      <c r="G33" s="70"/>
      <c r="H33" s="60"/>
      <c r="I33" s="66"/>
    </row>
    <row r="34" spans="1:9" ht="15.75" x14ac:dyDescent="0.25">
      <c r="A34" s="50"/>
      <c r="B34" s="53" t="s">
        <v>128</v>
      </c>
      <c r="C34" s="67">
        <f>C32*C33</f>
        <v>749.01373866752601</v>
      </c>
      <c r="D34" s="57"/>
      <c r="E34" s="68"/>
      <c r="F34" s="69"/>
      <c r="G34" s="70"/>
      <c r="H34" s="60"/>
      <c r="I34" s="66"/>
    </row>
    <row r="35" spans="1:9" ht="15.75" x14ac:dyDescent="0.25">
      <c r="A35" s="84" t="s">
        <v>129</v>
      </c>
      <c r="B35" s="85"/>
      <c r="C35" s="86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75" x14ac:dyDescent="0.25">
      <c r="A36" s="50">
        <v>1</v>
      </c>
      <c r="B36" s="53" t="s">
        <v>118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75" x14ac:dyDescent="0.25">
      <c r="A37" s="55" t="s">
        <v>6</v>
      </c>
      <c r="B37" s="53" t="s">
        <v>120</v>
      </c>
      <c r="C37" s="76">
        <f>ССР!D70+ССР!E70</f>
        <v>2372.8830321976093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75" x14ac:dyDescent="0.25">
      <c r="A38" s="55" t="s">
        <v>7</v>
      </c>
      <c r="B38" s="53" t="s">
        <v>124</v>
      </c>
      <c r="C38" s="76">
        <f>ССР!F70</f>
        <v>9447.4161324029974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75" x14ac:dyDescent="0.25">
      <c r="A39" s="55" t="s">
        <v>8</v>
      </c>
      <c r="B39" s="53" t="s">
        <v>125</v>
      </c>
      <c r="C39" s="76">
        <f>(ССР!G66-ССР!G61)*1.2</f>
        <v>339.43594657954901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75" x14ac:dyDescent="0.25">
      <c r="A40" s="50">
        <v>2</v>
      </c>
      <c r="B40" s="53" t="s">
        <v>9</v>
      </c>
      <c r="C40" s="76">
        <f>C37+C38+C39</f>
        <v>12159.735111180156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75" x14ac:dyDescent="0.25">
      <c r="A41" s="55" t="s">
        <v>10</v>
      </c>
      <c r="B41" s="53" t="s">
        <v>126</v>
      </c>
      <c r="C41" s="62">
        <f>C40-ROUND(C40/1.2,5)</f>
        <v>2026.6225211801557</v>
      </c>
      <c r="D41" s="57"/>
      <c r="E41" s="73"/>
      <c r="F41" s="57"/>
      <c r="G41" s="51"/>
      <c r="H41" s="51"/>
      <c r="I41" s="51"/>
    </row>
    <row r="42" spans="1:9" ht="15.75" x14ac:dyDescent="0.25">
      <c r="A42" s="50">
        <v>3</v>
      </c>
      <c r="B42" s="53" t="s">
        <v>127</v>
      </c>
      <c r="C42" s="77">
        <f>C40*I40</f>
        <v>15379.919704201362</v>
      </c>
      <c r="D42" s="57"/>
      <c r="E42" s="68"/>
      <c r="F42" s="69"/>
      <c r="G42" s="51"/>
      <c r="H42" s="51"/>
      <c r="I42" s="51"/>
    </row>
    <row r="43" spans="1:9" ht="15.75" x14ac:dyDescent="0.25">
      <c r="A43" s="50"/>
      <c r="B43" s="53" t="s">
        <v>115</v>
      </c>
      <c r="C43" s="62">
        <f>C33</f>
        <v>0.66</v>
      </c>
      <c r="D43" s="57"/>
      <c r="E43" s="68"/>
      <c r="F43" s="69"/>
      <c r="G43" s="51"/>
      <c r="H43" s="51"/>
      <c r="I43" s="51"/>
    </row>
    <row r="44" spans="1:9" ht="15.75" x14ac:dyDescent="0.25">
      <c r="A44" s="50"/>
      <c r="B44" s="53" t="s">
        <v>128</v>
      </c>
      <c r="C44" s="67">
        <f>C42*C43</f>
        <v>10150.7470047729</v>
      </c>
      <c r="D44" s="57"/>
      <c r="E44" s="68"/>
      <c r="F44" s="69"/>
      <c r="G44" s="51"/>
      <c r="H44" s="51"/>
      <c r="I44" s="51"/>
    </row>
    <row r="45" spans="1:9" ht="15.75" x14ac:dyDescent="0.25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75" x14ac:dyDescent="0.25">
      <c r="A46" s="50"/>
      <c r="B46" s="53" t="s">
        <v>130</v>
      </c>
      <c r="C46" s="79">
        <f>C34+C44</f>
        <v>10899.760743440427</v>
      </c>
      <c r="D46" s="57"/>
      <c r="E46" s="68"/>
      <c r="F46" s="69"/>
      <c r="G46" s="51"/>
      <c r="H46" s="51"/>
      <c r="I46" s="80"/>
    </row>
    <row r="47" spans="1:9" ht="15.75" x14ac:dyDescent="0.25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75" x14ac:dyDescent="0.25">
      <c r="A48" s="81" t="s">
        <v>131</v>
      </c>
      <c r="B48" s="52"/>
      <c r="C48" s="52"/>
      <c r="D48" s="51"/>
      <c r="E48" s="82"/>
      <c r="F48" s="51"/>
      <c r="G48" s="51"/>
      <c r="H48" s="51"/>
      <c r="I48" s="51"/>
    </row>
    <row r="49" spans="4:4" x14ac:dyDescent="0.25">
      <c r="D49" s="83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zoomScale="90" zoomScaleNormal="90" workbookViewId="0">
      <selection activeCell="A13" sqref="A13:H13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8" t="s">
        <v>132</v>
      </c>
      <c r="B13" s="88"/>
      <c r="C13" s="88"/>
      <c r="D13" s="88"/>
      <c r="E13" s="88"/>
      <c r="F13" s="88"/>
      <c r="G13" s="88"/>
      <c r="H13" s="88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1" t="s">
        <v>4</v>
      </c>
      <c r="B18" s="91" t="s">
        <v>13</v>
      </c>
      <c r="C18" s="91" t="s">
        <v>14</v>
      </c>
      <c r="D18" s="92" t="s">
        <v>15</v>
      </c>
      <c r="E18" s="93"/>
      <c r="F18" s="93"/>
      <c r="G18" s="93"/>
      <c r="H18" s="94"/>
    </row>
    <row r="19" spans="1:8" ht="85.15" customHeight="1" x14ac:dyDescent="0.25">
      <c r="A19" s="91"/>
      <c r="B19" s="91"/>
      <c r="C19" s="91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24</v>
      </c>
      <c r="C25" s="32" t="s">
        <v>25</v>
      </c>
      <c r="D25" s="20">
        <v>1701.6058088939001</v>
      </c>
      <c r="E25" s="20">
        <v>123.73644460872001</v>
      </c>
      <c r="F25" s="20">
        <v>7643.5405601966004</v>
      </c>
      <c r="G25" s="20">
        <v>0</v>
      </c>
      <c r="H25" s="20">
        <v>9468.8828136991997</v>
      </c>
    </row>
    <row r="26" spans="1:8" ht="16.899999999999999" customHeight="1" x14ac:dyDescent="0.25">
      <c r="A26" s="6"/>
      <c r="B26" s="9"/>
      <c r="C26" s="9" t="s">
        <v>26</v>
      </c>
      <c r="D26" s="20">
        <v>1701.6058088939001</v>
      </c>
      <c r="E26" s="20">
        <v>123.73644460872001</v>
      </c>
      <c r="F26" s="20">
        <v>7643.5405601966004</v>
      </c>
      <c r="G26" s="20">
        <v>0</v>
      </c>
      <c r="H26" s="20">
        <v>9468.8828136991997</v>
      </c>
    </row>
    <row r="27" spans="1:8" ht="16.899999999999999" customHeight="1" x14ac:dyDescent="0.25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25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899999999999999" customHeight="1" x14ac:dyDescent="0.25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899999999999999" customHeight="1" x14ac:dyDescent="0.25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25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899999999999999" customHeight="1" x14ac:dyDescent="0.25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899999999999999" customHeight="1" x14ac:dyDescent="0.25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25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899999999999999" customHeight="1" x14ac:dyDescent="0.25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15" customHeight="1" x14ac:dyDescent="0.25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25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899999999999999" customHeight="1" x14ac:dyDescent="0.25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899999999999999" customHeight="1" x14ac:dyDescent="0.25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25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899999999999999" customHeight="1" x14ac:dyDescent="0.25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0">
        <v>1701.6058088939001</v>
      </c>
      <c r="E42" s="20">
        <v>123.73644460872001</v>
      </c>
      <c r="F42" s="20">
        <v>7643.5405601966004</v>
      </c>
      <c r="G42" s="20">
        <v>0</v>
      </c>
      <c r="H42" s="20">
        <v>9468.8828136991997</v>
      </c>
    </row>
    <row r="43" spans="1:8" ht="16.899999999999999" customHeight="1" x14ac:dyDescent="0.25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5" x14ac:dyDescent="0.25">
      <c r="A44" s="6">
        <v>2</v>
      </c>
      <c r="B44" s="6" t="s">
        <v>39</v>
      </c>
      <c r="C44" s="32" t="s">
        <v>40</v>
      </c>
      <c r="D44" s="20">
        <v>42.540145222348002</v>
      </c>
      <c r="E44" s="20">
        <v>3.0934111152180002</v>
      </c>
      <c r="F44" s="20">
        <v>0</v>
      </c>
      <c r="G44" s="20">
        <v>0</v>
      </c>
      <c r="H44" s="20">
        <v>45.633556337565999</v>
      </c>
    </row>
    <row r="45" spans="1:8" ht="16.899999999999999" customHeight="1" x14ac:dyDescent="0.25">
      <c r="A45" s="6"/>
      <c r="B45" s="9"/>
      <c r="C45" s="9" t="s">
        <v>41</v>
      </c>
      <c r="D45" s="20">
        <v>42.540145222348002</v>
      </c>
      <c r="E45" s="20">
        <v>3.0934111152180002</v>
      </c>
      <c r="F45" s="20">
        <v>0</v>
      </c>
      <c r="G45" s="20">
        <v>0</v>
      </c>
      <c r="H45" s="20">
        <v>45.633556337565999</v>
      </c>
    </row>
    <row r="46" spans="1:8" ht="16.899999999999999" customHeight="1" x14ac:dyDescent="0.25">
      <c r="A46" s="6"/>
      <c r="B46" s="9"/>
      <c r="C46" s="9" t="s">
        <v>42</v>
      </c>
      <c r="D46" s="20">
        <v>1744.1459541162001</v>
      </c>
      <c r="E46" s="20">
        <v>126.82985572394</v>
      </c>
      <c r="F46" s="20">
        <v>7643.5405601966004</v>
      </c>
      <c r="G46" s="20">
        <v>0</v>
      </c>
      <c r="H46" s="20">
        <v>9514.5163700367993</v>
      </c>
    </row>
    <row r="47" spans="1:8" ht="16.899999999999999" customHeight="1" x14ac:dyDescent="0.25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25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192.70920288828</v>
      </c>
      <c r="H48" s="20">
        <v>192.70920288828</v>
      </c>
    </row>
    <row r="49" spans="1:8" ht="31.5" x14ac:dyDescent="0.25">
      <c r="A49" s="6">
        <v>4</v>
      </c>
      <c r="B49" s="6" t="s">
        <v>66</v>
      </c>
      <c r="C49" s="7" t="s">
        <v>68</v>
      </c>
      <c r="D49" s="20">
        <v>45.522209402434001</v>
      </c>
      <c r="E49" s="20">
        <v>3.3102592343947999</v>
      </c>
      <c r="F49" s="20">
        <v>0</v>
      </c>
      <c r="G49" s="20">
        <v>0</v>
      </c>
      <c r="H49" s="20">
        <v>48.832468636828999</v>
      </c>
    </row>
    <row r="50" spans="1:8" x14ac:dyDescent="0.25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40.600175073532</v>
      </c>
      <c r="H50" s="20">
        <v>40.600175073532</v>
      </c>
    </row>
    <row r="51" spans="1:8" x14ac:dyDescent="0.25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5.1665467633204001</v>
      </c>
      <c r="H51" s="20">
        <v>5.1665467633204001</v>
      </c>
    </row>
    <row r="52" spans="1:8" x14ac:dyDescent="0.25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13.407808494556001</v>
      </c>
      <c r="H52" s="20">
        <v>13.407808494556001</v>
      </c>
    </row>
    <row r="53" spans="1:8" ht="16.899999999999999" customHeight="1" x14ac:dyDescent="0.25">
      <c r="A53" s="6"/>
      <c r="B53" s="9"/>
      <c r="C53" s="9" t="s">
        <v>65</v>
      </c>
      <c r="D53" s="20">
        <v>45.522209402434001</v>
      </c>
      <c r="E53" s="20">
        <v>3.3102592343947999</v>
      </c>
      <c r="F53" s="20">
        <v>0</v>
      </c>
      <c r="G53" s="20">
        <v>251.88373321968999</v>
      </c>
      <c r="H53" s="20">
        <v>300.71620185652</v>
      </c>
    </row>
    <row r="54" spans="1:8" ht="16.899999999999999" customHeight="1" x14ac:dyDescent="0.25">
      <c r="A54" s="6"/>
      <c r="B54" s="9"/>
      <c r="C54" s="9" t="s">
        <v>64</v>
      </c>
      <c r="D54" s="20">
        <v>1789.6681635187001</v>
      </c>
      <c r="E54" s="20">
        <v>130.14011495833</v>
      </c>
      <c r="F54" s="20">
        <v>7643.5405601966004</v>
      </c>
      <c r="G54" s="20">
        <v>251.88373321968999</v>
      </c>
      <c r="H54" s="20">
        <v>9815.2325718933007</v>
      </c>
    </row>
    <row r="55" spans="1:8" ht="16.899999999999999" customHeight="1" x14ac:dyDescent="0.25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25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899999999999999" customHeight="1" x14ac:dyDescent="0.25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899999999999999" customHeight="1" x14ac:dyDescent="0.25">
      <c r="A58" s="6"/>
      <c r="B58" s="9"/>
      <c r="C58" s="9" t="s">
        <v>61</v>
      </c>
      <c r="D58" s="20">
        <v>1789.6681635187001</v>
      </c>
      <c r="E58" s="20">
        <v>130.14011495833</v>
      </c>
      <c r="F58" s="20">
        <v>7643.5405601966004</v>
      </c>
      <c r="G58" s="20">
        <v>251.88373321968999</v>
      </c>
      <c r="H58" s="20">
        <v>9815.2325718933007</v>
      </c>
    </row>
    <row r="59" spans="1:8" ht="153" customHeight="1" x14ac:dyDescent="0.25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25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780.76811999999995</v>
      </c>
      <c r="H60" s="20">
        <v>780.76811999999995</v>
      </c>
    </row>
    <row r="61" spans="1:8" ht="16.899999999999999" customHeight="1" x14ac:dyDescent="0.25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780.76811999999995</v>
      </c>
      <c r="H61" s="20">
        <v>780.76811999999995</v>
      </c>
    </row>
    <row r="62" spans="1:8" ht="16.899999999999999" customHeight="1" x14ac:dyDescent="0.25">
      <c r="A62" s="6"/>
      <c r="B62" s="9"/>
      <c r="C62" s="9" t="s">
        <v>56</v>
      </c>
      <c r="D62" s="20">
        <v>1789.6681635187001</v>
      </c>
      <c r="E62" s="20">
        <v>130.14011495833</v>
      </c>
      <c r="F62" s="20">
        <v>7643.5405601966004</v>
      </c>
      <c r="G62" s="20">
        <v>1032.6518532196999</v>
      </c>
      <c r="H62" s="20">
        <v>10596.000691892999</v>
      </c>
    </row>
    <row r="63" spans="1:8" ht="16.899999999999999" customHeight="1" x14ac:dyDescent="0.25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15" customHeight="1" x14ac:dyDescent="0.25">
      <c r="A64" s="6">
        <v>9</v>
      </c>
      <c r="B64" s="6" t="s">
        <v>54</v>
      </c>
      <c r="C64" s="7" t="s">
        <v>53</v>
      </c>
      <c r="D64" s="20">
        <f>D62 * 3%</f>
        <v>53.690044905561003</v>
      </c>
      <c r="E64" s="20">
        <f>E62 * 3%</f>
        <v>3.9042034487498998</v>
      </c>
      <c r="F64" s="20">
        <f>F62 * 3%</f>
        <v>229.306216805898</v>
      </c>
      <c r="G64" s="20">
        <f>G62 * 3%</f>
        <v>30.979555596590995</v>
      </c>
      <c r="H64" s="20">
        <f>SUM(D64:G64)</f>
        <v>317.88002075679992</v>
      </c>
    </row>
    <row r="65" spans="1:8" ht="16.899999999999999" customHeight="1" x14ac:dyDescent="0.25">
      <c r="A65" s="6"/>
      <c r="B65" s="9"/>
      <c r="C65" s="9" t="s">
        <v>52</v>
      </c>
      <c r="D65" s="20">
        <f>D64</f>
        <v>53.690044905561003</v>
      </c>
      <c r="E65" s="20">
        <f>E64</f>
        <v>3.9042034487498998</v>
      </c>
      <c r="F65" s="20">
        <f>F64</f>
        <v>229.306216805898</v>
      </c>
      <c r="G65" s="20">
        <f>G64</f>
        <v>30.979555596590995</v>
      </c>
      <c r="H65" s="20">
        <f>SUM(D65:G65)</f>
        <v>317.88002075679992</v>
      </c>
    </row>
    <row r="66" spans="1:8" ht="16.899999999999999" customHeight="1" x14ac:dyDescent="0.25">
      <c r="A66" s="6"/>
      <c r="B66" s="9"/>
      <c r="C66" s="9" t="s">
        <v>51</v>
      </c>
      <c r="D66" s="20">
        <f>D65 + D62</f>
        <v>1843.3582084242612</v>
      </c>
      <c r="E66" s="20">
        <f>E65 + E62</f>
        <v>134.04431840707991</v>
      </c>
      <c r="F66" s="20">
        <f>F65 + F62</f>
        <v>7872.8467770024981</v>
      </c>
      <c r="G66" s="20">
        <f>G65 + G62</f>
        <v>1063.6314088162908</v>
      </c>
      <c r="H66" s="20">
        <f>SUM(D66:G66)</f>
        <v>10913.880712650131</v>
      </c>
    </row>
    <row r="67" spans="1:8" ht="16.899999999999999" customHeight="1" x14ac:dyDescent="0.25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899999999999999" customHeight="1" x14ac:dyDescent="0.25">
      <c r="A68" s="6">
        <v>10</v>
      </c>
      <c r="B68" s="6" t="s">
        <v>49</v>
      </c>
      <c r="C68" s="7" t="s">
        <v>48</v>
      </c>
      <c r="D68" s="20">
        <f>D66 * 20%</f>
        <v>368.67164168485226</v>
      </c>
      <c r="E68" s="20">
        <f>E66 * 20%</f>
        <v>26.808863681415986</v>
      </c>
      <c r="F68" s="20">
        <f>F66 * 20%</f>
        <v>1574.5693554004997</v>
      </c>
      <c r="G68" s="20">
        <f>G66 * 20%</f>
        <v>212.72628176325816</v>
      </c>
      <c r="H68" s="20">
        <f>SUM(D68:G68)</f>
        <v>2182.7761425300259</v>
      </c>
    </row>
    <row r="69" spans="1:8" ht="16.899999999999999" customHeight="1" x14ac:dyDescent="0.25">
      <c r="A69" s="6"/>
      <c r="B69" s="9"/>
      <c r="C69" s="9" t="s">
        <v>47</v>
      </c>
      <c r="D69" s="20">
        <f>D68</f>
        <v>368.67164168485226</v>
      </c>
      <c r="E69" s="20">
        <f>E68</f>
        <v>26.808863681415986</v>
      </c>
      <c r="F69" s="20">
        <f>F68</f>
        <v>1574.5693554004997</v>
      </c>
      <c r="G69" s="20">
        <f>G68</f>
        <v>212.72628176325816</v>
      </c>
      <c r="H69" s="20">
        <f>SUM(D69:G69)</f>
        <v>2182.7761425300259</v>
      </c>
    </row>
    <row r="70" spans="1:8" ht="16.899999999999999" customHeight="1" x14ac:dyDescent="0.25">
      <c r="A70" s="6"/>
      <c r="B70" s="9"/>
      <c r="C70" s="9" t="s">
        <v>46</v>
      </c>
      <c r="D70" s="20">
        <f>D69 + D66</f>
        <v>2212.0298501091133</v>
      </c>
      <c r="E70" s="20">
        <f>E69 + E66</f>
        <v>160.85318208849588</v>
      </c>
      <c r="F70" s="20">
        <f>F69 + F66</f>
        <v>9447.4161324029974</v>
      </c>
      <c r="G70" s="20">
        <f>G69 + G66</f>
        <v>1276.3576905795489</v>
      </c>
      <c r="H70" s="20">
        <f>SUM(D70:G70)</f>
        <v>13096.656855180156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8" t="s">
        <v>132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77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78</v>
      </c>
      <c r="C13" s="25" t="s">
        <v>79</v>
      </c>
      <c r="D13" s="19">
        <v>1701.6058088939001</v>
      </c>
      <c r="E13" s="19">
        <v>123.73644460872001</v>
      </c>
      <c r="F13" s="19">
        <v>7643.5405601966004</v>
      </c>
      <c r="G13" s="19">
        <v>0</v>
      </c>
      <c r="H13" s="19">
        <v>9468.8828136991997</v>
      </c>
      <c r="J13" s="5"/>
    </row>
    <row r="14" spans="1:14" ht="16.899999999999999" customHeight="1" x14ac:dyDescent="0.25">
      <c r="A14" s="6"/>
      <c r="B14" s="9"/>
      <c r="C14" s="9" t="s">
        <v>80</v>
      </c>
      <c r="D14" s="19">
        <v>1701.6058088939001</v>
      </c>
      <c r="E14" s="19">
        <v>123.73644460872001</v>
      </c>
      <c r="F14" s="19">
        <v>7643.5405601966004</v>
      </c>
      <c r="G14" s="19">
        <v>0</v>
      </c>
      <c r="H14" s="19">
        <v>9468.8828136991997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8" t="s">
        <v>132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77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82</v>
      </c>
      <c r="C13" s="25" t="s">
        <v>45</v>
      </c>
      <c r="D13" s="19">
        <v>0</v>
      </c>
      <c r="E13" s="19">
        <v>0</v>
      </c>
      <c r="F13" s="19">
        <v>0</v>
      </c>
      <c r="G13" s="19">
        <v>192.70920288828</v>
      </c>
      <c r="H13" s="19">
        <v>192.70920288828</v>
      </c>
      <c r="J13" s="5"/>
    </row>
    <row r="14" spans="1:14" ht="16.899999999999999" customHeight="1" x14ac:dyDescent="0.25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192.70920288828</v>
      </c>
      <c r="H14" s="19">
        <v>192.70920288828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8" t="s">
        <v>132</v>
      </c>
      <c r="D2" s="88"/>
      <c r="E2" s="88"/>
      <c r="F2" s="88"/>
      <c r="G2" s="88"/>
      <c r="H2" s="88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1" t="s">
        <v>4</v>
      </c>
      <c r="B10" s="91" t="s">
        <v>13</v>
      </c>
      <c r="C10" s="91" t="s">
        <v>77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25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84</v>
      </c>
      <c r="C13" s="25" t="s">
        <v>58</v>
      </c>
      <c r="D13" s="19">
        <v>0</v>
      </c>
      <c r="E13" s="19">
        <v>0</v>
      </c>
      <c r="F13" s="19">
        <v>0</v>
      </c>
      <c r="G13" s="19">
        <v>780.76811999999995</v>
      </c>
      <c r="H13" s="19">
        <v>780.76811999999995</v>
      </c>
      <c r="J13" s="5"/>
    </row>
    <row r="14" spans="1:14" ht="16.899999999999999" customHeight="1" x14ac:dyDescent="0.25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780.76811999999995</v>
      </c>
      <c r="H14" s="19">
        <v>780.76811999999995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7" zoomScale="75" zoomScaleNormal="87" workbookViewId="0">
      <selection activeCell="H3" sqref="H3:H33"/>
    </sheetView>
  </sheetViews>
  <sheetFormatPr defaultColWidth="8.7109375" defaultRowHeight="18.75" x14ac:dyDescent="0.25"/>
  <cols>
    <col min="1" max="1" width="18" style="40" customWidth="1"/>
    <col min="2" max="2" width="92.7109375" style="38" customWidth="1"/>
    <col min="3" max="3" width="30" style="38" customWidth="1"/>
    <col min="4" max="4" width="15.7109375" style="39" customWidth="1"/>
    <col min="5" max="6" width="14.28515625" style="39" customWidth="1"/>
    <col min="7" max="7" width="20.140625" style="39" customWidth="1"/>
    <col min="8" max="8" width="136.28515625" style="38" customWidth="1"/>
    <col min="10" max="10" width="19.42578125" customWidth="1"/>
  </cols>
  <sheetData>
    <row r="1" spans="1:8" ht="76.150000000000006" customHeight="1" x14ac:dyDescent="0.25">
      <c r="A1" s="37" t="s">
        <v>85</v>
      </c>
      <c r="B1" s="37" t="s">
        <v>86</v>
      </c>
      <c r="C1" s="37" t="s">
        <v>87</v>
      </c>
      <c r="D1" s="37" t="s">
        <v>88</v>
      </c>
      <c r="E1" s="37" t="s">
        <v>89</v>
      </c>
      <c r="F1" s="37" t="s">
        <v>90</v>
      </c>
      <c r="G1" s="37" t="s">
        <v>91</v>
      </c>
      <c r="H1" s="37" t="s">
        <v>92</v>
      </c>
    </row>
    <row r="2" spans="1:8" x14ac:dyDescent="0.25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5.5" x14ac:dyDescent="0.25">
      <c r="A3" s="103" t="s">
        <v>76</v>
      </c>
      <c r="B3" s="97"/>
      <c r="C3" s="45"/>
      <c r="D3" s="43">
        <v>9468.8828136991997</v>
      </c>
      <c r="E3" s="41"/>
      <c r="F3" s="41"/>
      <c r="G3" s="41"/>
      <c r="H3" s="48"/>
    </row>
    <row r="4" spans="1:8" x14ac:dyDescent="0.25">
      <c r="A4" s="98" t="s">
        <v>93</v>
      </c>
      <c r="B4" s="42" t="s">
        <v>94</v>
      </c>
      <c r="C4" s="45"/>
      <c r="D4" s="43">
        <v>1701.6058088939001</v>
      </c>
      <c r="E4" s="41"/>
      <c r="F4" s="41"/>
      <c r="G4" s="41"/>
      <c r="H4" s="48"/>
    </row>
    <row r="5" spans="1:8" x14ac:dyDescent="0.25">
      <c r="A5" s="98"/>
      <c r="B5" s="42" t="s">
        <v>95</v>
      </c>
      <c r="C5" s="37"/>
      <c r="D5" s="43">
        <v>123.73644460872001</v>
      </c>
      <c r="E5" s="41"/>
      <c r="F5" s="41"/>
      <c r="G5" s="41"/>
      <c r="H5" s="47"/>
    </row>
    <row r="6" spans="1:8" x14ac:dyDescent="0.25">
      <c r="A6" s="101"/>
      <c r="B6" s="42" t="s">
        <v>96</v>
      </c>
      <c r="C6" s="37"/>
      <c r="D6" s="43">
        <v>7643.5405601966004</v>
      </c>
      <c r="E6" s="41"/>
      <c r="F6" s="41"/>
      <c r="G6" s="41"/>
      <c r="H6" s="47"/>
    </row>
    <row r="7" spans="1:8" x14ac:dyDescent="0.25">
      <c r="A7" s="101"/>
      <c r="B7" s="42" t="s">
        <v>97</v>
      </c>
      <c r="C7" s="37"/>
      <c r="D7" s="43">
        <v>0</v>
      </c>
      <c r="E7" s="41"/>
      <c r="F7" s="41"/>
      <c r="G7" s="41"/>
      <c r="H7" s="47"/>
    </row>
    <row r="8" spans="1:8" x14ac:dyDescent="0.25">
      <c r="A8" s="99" t="s">
        <v>79</v>
      </c>
      <c r="B8" s="100"/>
      <c r="C8" s="98" t="s">
        <v>99</v>
      </c>
      <c r="D8" s="44">
        <v>9468.8828136991997</v>
      </c>
      <c r="E8" s="41">
        <v>2</v>
      </c>
      <c r="F8" s="41" t="s">
        <v>98</v>
      </c>
      <c r="G8" s="44">
        <v>4734.4414068495998</v>
      </c>
      <c r="H8" s="47"/>
    </row>
    <row r="9" spans="1:8" x14ac:dyDescent="0.25">
      <c r="A9" s="102">
        <v>1</v>
      </c>
      <c r="B9" s="42" t="s">
        <v>94</v>
      </c>
      <c r="C9" s="98"/>
      <c r="D9" s="44">
        <v>1701.6058088939001</v>
      </c>
      <c r="E9" s="41"/>
      <c r="F9" s="41"/>
      <c r="G9" s="41"/>
      <c r="H9" s="101" t="s">
        <v>25</v>
      </c>
    </row>
    <row r="10" spans="1:8" x14ac:dyDescent="0.25">
      <c r="A10" s="98"/>
      <c r="B10" s="42" t="s">
        <v>95</v>
      </c>
      <c r="C10" s="98"/>
      <c r="D10" s="44">
        <v>123.73644460872001</v>
      </c>
      <c r="E10" s="41"/>
      <c r="F10" s="41"/>
      <c r="G10" s="41"/>
      <c r="H10" s="101"/>
    </row>
    <row r="11" spans="1:8" x14ac:dyDescent="0.25">
      <c r="A11" s="98"/>
      <c r="B11" s="42" t="s">
        <v>96</v>
      </c>
      <c r="C11" s="98"/>
      <c r="D11" s="44">
        <v>7643.5405601966004</v>
      </c>
      <c r="E11" s="41"/>
      <c r="F11" s="41"/>
      <c r="G11" s="41"/>
      <c r="H11" s="101"/>
    </row>
    <row r="12" spans="1:8" x14ac:dyDescent="0.25">
      <c r="A12" s="98"/>
      <c r="B12" s="42" t="s">
        <v>97</v>
      </c>
      <c r="C12" s="98"/>
      <c r="D12" s="44">
        <v>0</v>
      </c>
      <c r="E12" s="41"/>
      <c r="F12" s="41"/>
      <c r="G12" s="41"/>
      <c r="H12" s="101"/>
    </row>
    <row r="13" spans="1:8" ht="25.5" x14ac:dyDescent="0.25">
      <c r="A13" s="96" t="s">
        <v>45</v>
      </c>
      <c r="B13" s="97"/>
      <c r="C13" s="37"/>
      <c r="D13" s="43">
        <v>192.70920288828</v>
      </c>
      <c r="E13" s="41"/>
      <c r="F13" s="41"/>
      <c r="G13" s="41"/>
      <c r="H13" s="47"/>
    </row>
    <row r="14" spans="1:8" x14ac:dyDescent="0.25">
      <c r="A14" s="98" t="s">
        <v>100</v>
      </c>
      <c r="B14" s="42" t="s">
        <v>94</v>
      </c>
      <c r="C14" s="37"/>
      <c r="D14" s="43">
        <v>0</v>
      </c>
      <c r="E14" s="41"/>
      <c r="F14" s="41"/>
      <c r="G14" s="41"/>
      <c r="H14" s="47"/>
    </row>
    <row r="15" spans="1:8" x14ac:dyDescent="0.25">
      <c r="A15" s="98"/>
      <c r="B15" s="42" t="s">
        <v>95</v>
      </c>
      <c r="C15" s="37"/>
      <c r="D15" s="43">
        <v>0</v>
      </c>
      <c r="E15" s="41"/>
      <c r="F15" s="41"/>
      <c r="G15" s="41"/>
      <c r="H15" s="47"/>
    </row>
    <row r="16" spans="1:8" x14ac:dyDescent="0.25">
      <c r="A16" s="98"/>
      <c r="B16" s="42" t="s">
        <v>96</v>
      </c>
      <c r="C16" s="37"/>
      <c r="D16" s="43">
        <v>0</v>
      </c>
      <c r="E16" s="41"/>
      <c r="F16" s="41"/>
      <c r="G16" s="41"/>
      <c r="H16" s="47"/>
    </row>
    <row r="17" spans="1:8" x14ac:dyDescent="0.25">
      <c r="A17" s="98"/>
      <c r="B17" s="42" t="s">
        <v>97</v>
      </c>
      <c r="C17" s="37"/>
      <c r="D17" s="43">
        <v>192.70920288828</v>
      </c>
      <c r="E17" s="41"/>
      <c r="F17" s="41"/>
      <c r="G17" s="41"/>
      <c r="H17" s="47"/>
    </row>
    <row r="18" spans="1:8" x14ac:dyDescent="0.25">
      <c r="A18" s="99" t="s">
        <v>45</v>
      </c>
      <c r="B18" s="100"/>
      <c r="C18" s="98" t="s">
        <v>99</v>
      </c>
      <c r="D18" s="44">
        <v>192.70920288828</v>
      </c>
      <c r="E18" s="41">
        <v>2</v>
      </c>
      <c r="F18" s="41" t="s">
        <v>98</v>
      </c>
      <c r="G18" s="44">
        <v>96.354601444140002</v>
      </c>
      <c r="H18" s="47"/>
    </row>
    <row r="19" spans="1:8" x14ac:dyDescent="0.25">
      <c r="A19" s="102">
        <v>1</v>
      </c>
      <c r="B19" s="42" t="s">
        <v>94</v>
      </c>
      <c r="C19" s="98"/>
      <c r="D19" s="44">
        <v>0</v>
      </c>
      <c r="E19" s="41"/>
      <c r="F19" s="41"/>
      <c r="G19" s="41"/>
      <c r="H19" s="101" t="s">
        <v>25</v>
      </c>
    </row>
    <row r="20" spans="1:8" x14ac:dyDescent="0.25">
      <c r="A20" s="98"/>
      <c r="B20" s="42" t="s">
        <v>95</v>
      </c>
      <c r="C20" s="98"/>
      <c r="D20" s="44">
        <v>0</v>
      </c>
      <c r="E20" s="41"/>
      <c r="F20" s="41"/>
      <c r="G20" s="41"/>
      <c r="H20" s="101"/>
    </row>
    <row r="21" spans="1:8" x14ac:dyDescent="0.25">
      <c r="A21" s="98"/>
      <c r="B21" s="42" t="s">
        <v>96</v>
      </c>
      <c r="C21" s="98"/>
      <c r="D21" s="44">
        <v>0</v>
      </c>
      <c r="E21" s="41"/>
      <c r="F21" s="41"/>
      <c r="G21" s="41"/>
      <c r="H21" s="101"/>
    </row>
    <row r="22" spans="1:8" x14ac:dyDescent="0.25">
      <c r="A22" s="98"/>
      <c r="B22" s="42" t="s">
        <v>97</v>
      </c>
      <c r="C22" s="98"/>
      <c r="D22" s="44">
        <v>192.70920288828</v>
      </c>
      <c r="E22" s="41"/>
      <c r="F22" s="41"/>
      <c r="G22" s="41"/>
      <c r="H22" s="101"/>
    </row>
    <row r="23" spans="1:8" ht="25.5" x14ac:dyDescent="0.25">
      <c r="A23" s="96" t="s">
        <v>58</v>
      </c>
      <c r="B23" s="97"/>
      <c r="C23" s="37"/>
      <c r="D23" s="43">
        <v>780.76811999999995</v>
      </c>
      <c r="E23" s="41"/>
      <c r="F23" s="41"/>
      <c r="G23" s="41"/>
      <c r="H23" s="47"/>
    </row>
    <row r="24" spans="1:8" x14ac:dyDescent="0.25">
      <c r="A24" s="98" t="s">
        <v>101</v>
      </c>
      <c r="B24" s="42" t="s">
        <v>94</v>
      </c>
      <c r="C24" s="37"/>
      <c r="D24" s="43">
        <v>0</v>
      </c>
      <c r="E24" s="41"/>
      <c r="F24" s="41"/>
      <c r="G24" s="41"/>
      <c r="H24" s="47"/>
    </row>
    <row r="25" spans="1:8" x14ac:dyDescent="0.25">
      <c r="A25" s="98"/>
      <c r="B25" s="42" t="s">
        <v>95</v>
      </c>
      <c r="C25" s="37"/>
      <c r="D25" s="43">
        <v>0</v>
      </c>
      <c r="E25" s="41"/>
      <c r="F25" s="41"/>
      <c r="G25" s="41"/>
      <c r="H25" s="47"/>
    </row>
    <row r="26" spans="1:8" x14ac:dyDescent="0.25">
      <c r="A26" s="98"/>
      <c r="B26" s="42" t="s">
        <v>96</v>
      </c>
      <c r="C26" s="37"/>
      <c r="D26" s="43">
        <v>0</v>
      </c>
      <c r="E26" s="41"/>
      <c r="F26" s="41"/>
      <c r="G26" s="41"/>
      <c r="H26" s="47"/>
    </row>
    <row r="27" spans="1:8" x14ac:dyDescent="0.25">
      <c r="A27" s="98"/>
      <c r="B27" s="42" t="s">
        <v>97</v>
      </c>
      <c r="C27" s="37"/>
      <c r="D27" s="43">
        <v>780.76811999999995</v>
      </c>
      <c r="E27" s="41"/>
      <c r="F27" s="41"/>
      <c r="G27" s="41"/>
      <c r="H27" s="47"/>
    </row>
    <row r="28" spans="1:8" x14ac:dyDescent="0.25">
      <c r="A28" s="99" t="s">
        <v>58</v>
      </c>
      <c r="B28" s="100"/>
      <c r="C28" s="98" t="s">
        <v>99</v>
      </c>
      <c r="D28" s="44">
        <v>780.76811999999995</v>
      </c>
      <c r="E28" s="41">
        <v>2</v>
      </c>
      <c r="F28" s="41" t="s">
        <v>98</v>
      </c>
      <c r="G28" s="44">
        <v>390.38405999999998</v>
      </c>
      <c r="H28" s="47"/>
    </row>
    <row r="29" spans="1:8" x14ac:dyDescent="0.25">
      <c r="A29" s="102">
        <v>1</v>
      </c>
      <c r="B29" s="42" t="s">
        <v>94</v>
      </c>
      <c r="C29" s="98"/>
      <c r="D29" s="44">
        <v>0</v>
      </c>
      <c r="E29" s="41"/>
      <c r="F29" s="41"/>
      <c r="G29" s="41"/>
      <c r="H29" s="101" t="s">
        <v>25</v>
      </c>
    </row>
    <row r="30" spans="1:8" x14ac:dyDescent="0.25">
      <c r="A30" s="98"/>
      <c r="B30" s="42" t="s">
        <v>95</v>
      </c>
      <c r="C30" s="98"/>
      <c r="D30" s="44">
        <v>0</v>
      </c>
      <c r="E30" s="41"/>
      <c r="F30" s="41"/>
      <c r="G30" s="41"/>
      <c r="H30" s="101"/>
    </row>
    <row r="31" spans="1:8" x14ac:dyDescent="0.25">
      <c r="A31" s="98"/>
      <c r="B31" s="42" t="s">
        <v>96</v>
      </c>
      <c r="C31" s="98"/>
      <c r="D31" s="44">
        <v>0</v>
      </c>
      <c r="E31" s="41"/>
      <c r="F31" s="41"/>
      <c r="G31" s="41"/>
      <c r="H31" s="101"/>
    </row>
    <row r="32" spans="1:8" x14ac:dyDescent="0.25">
      <c r="A32" s="98"/>
      <c r="B32" s="42" t="s">
        <v>97</v>
      </c>
      <c r="C32" s="98"/>
      <c r="D32" s="44">
        <v>780.76811999999995</v>
      </c>
      <c r="E32" s="41"/>
      <c r="F32" s="41"/>
      <c r="G32" s="41"/>
      <c r="H32" s="101"/>
    </row>
    <row r="33" spans="1:8" x14ac:dyDescent="0.25">
      <c r="A33" s="46"/>
      <c r="C33" s="46"/>
      <c r="D33" s="40"/>
      <c r="E33" s="40"/>
      <c r="F33" s="40"/>
      <c r="G33" s="40"/>
      <c r="H33" s="49"/>
    </row>
    <row r="35" spans="1:8" x14ac:dyDescent="0.25">
      <c r="A35" s="95" t="s">
        <v>102</v>
      </c>
      <c r="B35" s="95"/>
      <c r="C35" s="95"/>
      <c r="D35" s="95"/>
      <c r="E35" s="95"/>
      <c r="F35" s="95"/>
      <c r="G35" s="95"/>
      <c r="H35" s="95"/>
    </row>
    <row r="36" spans="1:8" x14ac:dyDescent="0.25">
      <c r="A36" s="95" t="s">
        <v>103</v>
      </c>
      <c r="B36" s="95"/>
      <c r="C36" s="95"/>
      <c r="D36" s="95"/>
      <c r="E36" s="95"/>
      <c r="F36" s="95"/>
      <c r="G36" s="95"/>
      <c r="H36" s="95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4" t="s">
        <v>104</v>
      </c>
      <c r="B1" s="104"/>
      <c r="C1" s="104"/>
      <c r="D1" s="104"/>
      <c r="E1" s="104"/>
      <c r="F1" s="104"/>
      <c r="G1" s="104"/>
      <c r="H1" s="104"/>
    </row>
    <row r="3" spans="1:8" ht="44.25" customHeight="1" x14ac:dyDescent="0.25">
      <c r="A3" s="6" t="s">
        <v>105</v>
      </c>
      <c r="B3" s="6" t="s">
        <v>106</v>
      </c>
      <c r="C3" s="6" t="s">
        <v>107</v>
      </c>
      <c r="D3" s="6" t="s">
        <v>108</v>
      </c>
      <c r="E3" s="6" t="s">
        <v>109</v>
      </c>
      <c r="F3" s="6" t="s">
        <v>110</v>
      </c>
      <c r="G3" s="6" t="s">
        <v>111</v>
      </c>
      <c r="H3" s="6" t="s">
        <v>112</v>
      </c>
    </row>
    <row r="4" spans="1:8" ht="39" customHeight="1" x14ac:dyDescent="0.25">
      <c r="A4" s="25" t="s">
        <v>113</v>
      </c>
      <c r="B4" s="26" t="s">
        <v>98</v>
      </c>
      <c r="C4" s="27">
        <v>2</v>
      </c>
      <c r="D4" s="27">
        <v>3821.7702800983002</v>
      </c>
      <c r="E4" s="26" t="s">
        <v>114</v>
      </c>
      <c r="F4" s="26"/>
      <c r="G4" s="27">
        <v>7643.5405601966004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305-02-01</vt:lpstr>
      <vt:lpstr>ОСР 305-09-01</vt:lpstr>
      <vt:lpstr>ОСР 305-12-01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2025-10-24T09:25:10Z</dcterms:modified>
</cp:coreProperties>
</file>